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40" windowWidth="18780" windowHeight="12975" activeTab="1"/>
  </bookViews>
  <sheets>
    <sheet name="Krycí list" sheetId="1" r:id="rId1"/>
    <sheet name="Rozpoče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Rozpočet!$1:$3</definedName>
    <definedName name="Objednatel">'Krycí list'!$C$10</definedName>
    <definedName name="_xlnm.Print_Area" localSheetId="0">'Krycí list'!$A$1:$G$45</definedName>
    <definedName name="_xlnm.Print_Area" localSheetId="1">Rozpočet!$A$1:$G$97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iterate="1" iterateCount="5" iterateDelta="1E-4"/>
</workbook>
</file>

<file path=xl/calcChain.xml><?xml version="1.0" encoding="utf-8"?>
<calcChain xmlns="http://schemas.openxmlformats.org/spreadsheetml/2006/main">
  <c r="E40" i="5"/>
  <c r="E48"/>
  <c r="G48" s="1"/>
  <c r="G29"/>
  <c r="G32" l="1"/>
  <c r="I31"/>
  <c r="I28"/>
  <c r="G40" l="1"/>
  <c r="I57"/>
  <c r="I58"/>
  <c r="I56"/>
  <c r="I63" l="1"/>
  <c r="I62"/>
  <c r="G59" l="1"/>
  <c r="G64"/>
  <c r="E53"/>
  <c r="G53" s="1"/>
  <c r="I50"/>
  <c r="G23"/>
  <c r="I22"/>
  <c r="G26" l="1"/>
  <c r="I25"/>
  <c r="G73" l="1"/>
  <c r="G75" s="1"/>
  <c r="I72"/>
  <c r="I75" s="1"/>
  <c r="F75"/>
  <c r="I83" l="1"/>
  <c r="I82"/>
  <c r="I79"/>
  <c r="I7" l="1"/>
  <c r="F66"/>
  <c r="I85"/>
  <c r="F85"/>
  <c r="I66" l="1"/>
  <c r="G89"/>
  <c r="G95" s="1"/>
  <c r="G81"/>
  <c r="G80"/>
  <c r="G20"/>
  <c r="G66" s="1"/>
  <c r="G85" l="1"/>
  <c r="G97" s="1"/>
  <c r="G7" i="1"/>
  <c r="C33"/>
  <c r="F33" s="1"/>
  <c r="C16" l="1"/>
  <c r="C19" l="1"/>
  <c r="C21"/>
  <c r="C22" l="1"/>
  <c r="C23" s="1"/>
  <c r="F30" s="1"/>
  <c r="F31" s="1"/>
  <c r="F34" s="1"/>
</calcChain>
</file>

<file path=xl/sharedStrings.xml><?xml version="1.0" encoding="utf-8"?>
<sst xmlns="http://schemas.openxmlformats.org/spreadsheetml/2006/main" count="207" uniqueCount="141">
  <si>
    <t>Bude určen na základě výběrového řízení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</si>
  <si>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</si>
  <si>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</si>
  <si>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</si>
  <si>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</si>
  <si>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</si>
  <si>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</si>
  <si>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</si>
  <si>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</si>
  <si>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</si>
  <si>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</si>
  <si>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</si>
  <si>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</si>
  <si>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</si>
  <si>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</si>
  <si>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</si>
  <si>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</si>
  <si>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</si>
  <si>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</si>
  <si>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</si>
  <si>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</si>
  <si>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</si>
  <si>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</si>
  <si>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</si>
  <si>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</si>
  <si>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</si>
  <si>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</si>
  <si>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</si>
  <si>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</si>
  <si>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</si>
  <si>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</si>
  <si>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</si>
  <si>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</si>
  <si>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</si>
  <si>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</si>
  <si>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</si>
  <si>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</si>
  <si>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</si>
  <si>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</si>
  <si>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</si>
  <si>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</si>
  <si>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</si>
  <si>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</si>
  <si>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</si>
  <si>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</si>
  <si>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</si>
  <si>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</si>
  <si>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</si>
  <si>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</si>
  <si>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</si>
  <si>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</si>
  <si>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RTS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</si>
  <si>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</si>
  <si>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</si>
  <si>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</si>
  <si>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</si>
  <si>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</si>
  <si>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</si>
  <si>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</si>
  <si>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</si>
  <si>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</si>
  <si>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</si>
  <si>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</si>
  <si>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</si>
  <si>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>Příslušenství: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</si>
  <si>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</si>
  <si>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</si>
  <si>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</si>
  <si>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</si>
  <si>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</si>
  <si>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</si>
  <si>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</si>
  <si>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</si>
  <si>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</si>
  <si>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</si>
  <si>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1.01</t>
  </si>
  <si>
    <t>1.02</t>
  </si>
  <si>
    <t>Montážní, spojovací a těsnící materiál</t>
  </si>
  <si>
    <t>Doprava</t>
  </si>
  <si>
    <t>Komplexní zkoušky</t>
  </si>
  <si>
    <t>Kompletační činnost</t>
  </si>
  <si>
    <t>1.03</t>
  </si>
  <si>
    <t>1.04</t>
  </si>
  <si>
    <t>1.05</t>
  </si>
  <si>
    <t>1.06</t>
  </si>
  <si>
    <t>1.50</t>
  </si>
  <si>
    <t>Zařízení  č. 1 - celkem</t>
  </si>
  <si>
    <t>Ing. Czudek</t>
  </si>
  <si>
    <t>Vzduchotechnika</t>
  </si>
  <si>
    <t>Ing. Czudek, MEDICASTO servis, s.r.o.</t>
  </si>
  <si>
    <t xml:space="preserve"> Hm. (kg)</t>
  </si>
  <si>
    <t>celk.</t>
  </si>
  <si>
    <t>Izolace tepelné</t>
  </si>
  <si>
    <t xml:space="preserve">   - dodávka</t>
  </si>
  <si>
    <r>
      <t>m</t>
    </r>
    <r>
      <rPr>
        <vertAlign val="superscript"/>
        <sz val="9"/>
        <rFont val="Century Gothic CE"/>
        <charset val="238"/>
      </rPr>
      <t>2</t>
    </r>
  </si>
  <si>
    <t xml:space="preserve">   - montáž</t>
  </si>
  <si>
    <t xml:space="preserve"> - autonomní MaR vč. nástěnného ovládače</t>
  </si>
  <si>
    <t>1.51</t>
  </si>
  <si>
    <t>Čtyřhranné potrubí vč. tvar. v provedení pozink sk. I</t>
  </si>
  <si>
    <t>Rovné kusy</t>
  </si>
  <si>
    <t>m2</t>
  </si>
  <si>
    <t>Tvarové kusy</t>
  </si>
  <si>
    <t>Kruhové potrubí vč. tvarovek v provedení pozink</t>
  </si>
  <si>
    <t>uchycení pružinami</t>
  </si>
  <si>
    <t>motory EC s proměnlivými otáčkami</t>
  </si>
  <si>
    <t>Odvodní vyústka (hliník) do čtyřhranného potrubí</t>
  </si>
  <si>
    <t>Mikroperforace</t>
  </si>
  <si>
    <t xml:space="preserve">RAL dle výb. investora z 9 zákl. odstínů dodavatele </t>
  </si>
  <si>
    <t>1.07</t>
  </si>
  <si>
    <t>1.08</t>
  </si>
  <si>
    <t xml:space="preserve">Zařízení  č. 1 - Větrání heren 101, 115 a 201 </t>
  </si>
  <si>
    <t>soub</t>
  </si>
  <si>
    <t>425x225 jednořadá s regulací R1 vč. UR</t>
  </si>
  <si>
    <t xml:space="preserve"> (sací a výtlačné potrubí)</t>
  </si>
  <si>
    <t>Energetické opatření  - MŠ Ignáce Šustaly</t>
  </si>
  <si>
    <t>VZT jednotka s rot. vým. zpětného získávání tepla</t>
  </si>
  <si>
    <t>o účinností 80% a el. ohřevem Qt=1,53 kW</t>
  </si>
  <si>
    <t>620/620 m3/h, dpext=150/150 Pa</t>
  </si>
  <si>
    <t xml:space="preserve"> - pružná manžeta d=250</t>
  </si>
  <si>
    <t xml:space="preserve"> - uzavírací klapka vč. serva 24 V d=225</t>
  </si>
  <si>
    <t xml:space="preserve"> - uzavírací klapka vč. serva 24 V d=250</t>
  </si>
  <si>
    <t xml:space="preserve"> - IR senzor CO2</t>
  </si>
  <si>
    <t xml:space="preserve"> - komunikační brána pro IR senzor CO2</t>
  </si>
  <si>
    <t xml:space="preserve">Ni=431 W (vč. vč. motoru rotoru ZZT), U=230 V; </t>
  </si>
  <si>
    <t>filtrace M5/M5</t>
  </si>
  <si>
    <t>Plastová protidéšťová žaluzie d=315</t>
  </si>
  <si>
    <t>Tlumič hluku kruhový 225/1200/100</t>
  </si>
  <si>
    <t>Výfuková CAGI hlavice d=250</t>
  </si>
  <si>
    <t>Ohebná hadice s izolací tl. 50 mm, d= 250, l=7,5 m</t>
  </si>
  <si>
    <t>Tkaninová vyústka - viz výkresová část a příloha TZ</t>
  </si>
  <si>
    <t>Tvar Půlkruhový, Počet rozměrů 2, Rozměr 315-315 mm, Celková délka 10378 mm (2588+7140), První konec
Začátek, Druhý konec Zaslepení, 1ks Zip 315, Průtok 620 m3/h (32+588), Použitelný přetlak 80 Pa, Tlaková
ztráta třením = 23,3 Pa, 1 Oblouk 315/R472 90°/4, Sešití, Sešití, Přechod na Kruhový 225/500, Začátek</t>
  </si>
  <si>
    <t>Seznam montážního materiálu:
11ks 2000mm Hliníkový profil, 8ks Hliníková spojka profilů přímá, 1ks Kruhový 225 mm Nerez připojovací
pásek</t>
  </si>
  <si>
    <t>Tkanina PMS - 100 % polyester, nekonečné vlákno (multifilament), hmotnost 200 g/m², tloušťka
0,30 mm, prodyšnost 55 m³/h/m² při 120 Pa, pevnost (osnova/útek) 1830/1020 N (ČSN EN ISO
13934-1), požární odolnost - třída B-s1, d0 dle ČSN EN 13501-1+A1:2010, teplotní odolnost -60 až
+110°C, srážlivost (osnova/útek) 0,5/0,5 % při 40°C dle ČSN EN ISO 6330-2000, vhodná pro čisté
prostory - třída č. 4 (ČSN EN ISO 14644-1), pratelná v pračce, Provedení "Office".</t>
  </si>
  <si>
    <t>Tvar Půlkruhový, Počet rozměrů 2, Rozměr 315-315 mm, Celková délka 10000 mm (2210+7140), První konec
Začátek, Druhý konec Zaslepení, 1ks Zip 315, Průtok 620 m3/h (27+593), Použitelný přetlak 80 Pa, Tlaková
ztráta třením = 23,2 Pa, 1 Oblouk 315/R472 90°/4, Sešití, Sešití, Přechod na Kruhový 225/500, Začátek</t>
  </si>
  <si>
    <t>Seznam montážního materiálu:
10ks 2000mm Hliníkový profil, 8ks Hliníková spojka profilů přímá, 1ks Kruhový 225 mm Nerez připojovací
pásek</t>
  </si>
  <si>
    <t>do d=315 vč. 40 % tvar.</t>
  </si>
  <si>
    <t>bm</t>
  </si>
  <si>
    <t>do d=250 vč. 40% tvar.</t>
  </si>
  <si>
    <t>do d=225 vč. 30% tvar.</t>
  </si>
  <si>
    <t>08/2017</t>
  </si>
  <si>
    <t>Tepelná izoalce s Al polepem tl. 50 mm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</si>
</sst>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\ &quot;Kč&quot;"/>
    <numFmt numFmtId="166" formatCode="dd/mm/yy"/>
    <numFmt numFmtId="167" formatCode="#,##0.0"/>
  </numFmts>
  <fonts count="36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i/>
      <sz val="9"/>
      <name val="Arial CE"/>
      <charset val="238"/>
    </font>
    <font>
      <sz val="9"/>
      <name val="Century Gothic CE"/>
      <family val="2"/>
      <charset val="238"/>
    </font>
    <font>
      <b/>
      <sz val="9"/>
      <name val="Century Gothic CE"/>
      <charset val="238"/>
    </font>
    <font>
      <sz val="9"/>
      <name val="Century Gothic CE"/>
      <charset val="238"/>
    </font>
    <font>
      <vertAlign val="superscript"/>
      <sz val="9"/>
      <name val="Century Gothic CE"/>
      <charset val="238"/>
    </font>
    <font>
      <sz val="9"/>
      <color rgb="FFFF0000"/>
      <name val="Arial CE"/>
      <charset val="238"/>
    </font>
    <font>
      <sz val="10"/>
      <color rgb="FFFF000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60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40" xfId="0" applyFill="1" applyBorder="1"/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26" fillId="19" borderId="19" xfId="0" applyFont="1" applyFill="1" applyBorder="1" applyAlignment="1">
      <alignment horizontal="center"/>
    </xf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0" fontId="26" fillId="0" borderId="0" xfId="0" applyFont="1" applyAlignment="1">
      <alignment horizontal="left" vertical="center"/>
    </xf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0" fontId="29" fillId="0" borderId="0" xfId="0" applyFont="1"/>
    <xf numFmtId="49" fontId="30" fillId="0" borderId="0" xfId="0" applyNumberFormat="1" applyFont="1" applyAlignment="1">
      <alignment horizontal="right"/>
    </xf>
    <xf numFmtId="49" fontId="31" fillId="0" borderId="33" xfId="0" applyNumberFormat="1" applyFont="1" applyBorder="1"/>
    <xf numFmtId="0" fontId="30" fillId="0" borderId="0" xfId="0" applyFont="1"/>
    <xf numFmtId="3" fontId="30" fillId="0" borderId="0" xfId="0" applyNumberFormat="1" applyFont="1"/>
    <xf numFmtId="3" fontId="31" fillId="0" borderId="0" xfId="0" applyNumberFormat="1" applyFont="1"/>
    <xf numFmtId="167" fontId="31" fillId="0" borderId="0" xfId="0" applyNumberFormat="1" applyFont="1"/>
    <xf numFmtId="49" fontId="31" fillId="0" borderId="0" xfId="0" applyNumberFormat="1" applyFont="1"/>
    <xf numFmtId="49" fontId="32" fillId="0" borderId="0" xfId="0" applyNumberFormat="1" applyFont="1" applyAlignment="1">
      <alignment horizontal="right"/>
    </xf>
    <xf numFmtId="49" fontId="32" fillId="0" borderId="0" xfId="0" applyNumberFormat="1" applyFont="1"/>
    <xf numFmtId="0" fontId="32" fillId="0" borderId="0" xfId="0" applyFont="1"/>
    <xf numFmtId="3" fontId="32" fillId="0" borderId="0" xfId="0" applyNumberFormat="1" applyFont="1"/>
    <xf numFmtId="167" fontId="32" fillId="0" borderId="0" xfId="0" applyNumberFormat="1" applyFont="1"/>
    <xf numFmtId="3" fontId="34" fillId="0" borderId="0" xfId="0" applyNumberFormat="1" applyFont="1"/>
    <xf numFmtId="0" fontId="35" fillId="0" borderId="0" xfId="0" applyFont="1"/>
    <xf numFmtId="0" fontId="34" fillId="0" borderId="0" xfId="0" applyFont="1"/>
    <xf numFmtId="0" fontId="21" fillId="0" borderId="19" xfId="0" applyFont="1" applyBorder="1" applyAlignment="1">
      <alignment horizontal="left" vertical="top"/>
    </xf>
    <xf numFmtId="0" fontId="21" fillId="0" borderId="23" xfId="0" applyFont="1" applyBorder="1" applyAlignment="1">
      <alignment vertical="top"/>
    </xf>
    <xf numFmtId="3" fontId="26" fillId="0" borderId="0" xfId="0" applyNumberFormat="1" applyFont="1" applyFill="1"/>
    <xf numFmtId="0" fontId="26" fillId="0" borderId="0" xfId="0" applyFont="1" applyAlignment="1">
      <alignment wrapText="1"/>
    </xf>
    <xf numFmtId="0" fontId="29" fillId="0" borderId="0" xfId="0" applyFont="1" applyFill="1"/>
    <xf numFmtId="0" fontId="21" fillId="0" borderId="19" xfId="0" applyFont="1" applyBorder="1" applyAlignment="1">
      <alignment horizontal="left"/>
    </xf>
    <xf numFmtId="0" fontId="21" fillId="0" borderId="19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  <xf numFmtId="49" fontId="20" fillId="18" borderId="50" xfId="0" applyNumberFormat="1" applyFont="1" applyFill="1" applyBorder="1" applyAlignment="1">
      <alignment horizontal="left" wrapText="1"/>
    </xf>
    <xf numFmtId="0" fontId="0" fillId="0" borderId="18" xfId="0" applyBorder="1" applyAlignment="1"/>
    <xf numFmtId="0" fontId="0" fillId="0" borderId="17" xfId="0" applyBorder="1" applyAlignment="1"/>
    <xf numFmtId="0" fontId="21" fillId="0" borderId="19" xfId="0" applyFont="1" applyBorder="1" applyAlignment="1">
      <alignment horizontal="left" vertical="top" wrapText="1"/>
    </xf>
    <xf numFmtId="0" fontId="21" fillId="0" borderId="50" xfId="0" applyFont="1" applyBorder="1" applyAlignment="1">
      <alignment horizontal="left" vertical="top" wrapText="1"/>
    </xf>
    <xf numFmtId="49" fontId="25" fillId="0" borderId="0" xfId="0" applyNumberFormat="1" applyFont="1" applyAlignment="1">
      <alignment horizontal="left" vertical="top" wrapText="1"/>
    </xf>
    <xf numFmtId="0" fontId="21" fillId="0" borderId="50" xfId="0" applyFont="1" applyBorder="1" applyAlignment="1">
      <alignment horizontal="left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>
    <pageSetUpPr fitToPage="1"/>
  </sheetPr>
  <dimension ref="A1:BE55"/>
  <sheetViews>
    <sheetView topLeftCell="A7" workbookViewId="0">
      <selection activeCell="C27" sqref="C2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49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">
        <v>88</v>
      </c>
      <c r="D2" s="5"/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/>
      <c r="B5" s="18"/>
      <c r="C5" s="19"/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5" customHeight="1">
      <c r="A7" s="24"/>
      <c r="B7" s="25"/>
      <c r="C7" s="153" t="s">
        <v>114</v>
      </c>
      <c r="D7" s="154"/>
      <c r="E7" s="155"/>
      <c r="F7" s="26" t="s">
        <v>11</v>
      </c>
      <c r="G7" s="22">
        <f>IF(PocetMJ=0,,ROUND((F30+F32)/PocetMJ,1))</f>
        <v>0</v>
      </c>
    </row>
    <row r="8" spans="1:57" ht="15" customHeight="1">
      <c r="A8" s="27" t="s">
        <v>12</v>
      </c>
      <c r="B8" s="13"/>
      <c r="C8" s="144" t="s">
        <v>89</v>
      </c>
      <c r="D8" s="144"/>
      <c r="E8" s="159"/>
      <c r="F8" s="28" t="s">
        <v>13</v>
      </c>
      <c r="G8" s="29"/>
      <c r="H8" s="30"/>
      <c r="I8" s="31"/>
    </row>
    <row r="9" spans="1:57" ht="25.5" customHeight="1">
      <c r="A9" s="140" t="s">
        <v>14</v>
      </c>
      <c r="B9" s="139"/>
      <c r="C9" s="156"/>
      <c r="D9" s="156"/>
      <c r="E9" s="157"/>
      <c r="F9" s="13" t="s">
        <v>50</v>
      </c>
      <c r="G9" s="32" t="s">
        <v>51</v>
      </c>
      <c r="H9" s="33"/>
    </row>
    <row r="10" spans="1:57">
      <c r="A10" s="27" t="s">
        <v>15</v>
      </c>
      <c r="B10" s="13"/>
      <c r="C10" s="144"/>
      <c r="D10" s="144"/>
      <c r="E10" s="144"/>
      <c r="F10" s="34"/>
      <c r="G10" s="35"/>
      <c r="H10" s="36"/>
    </row>
    <row r="11" spans="1:57" ht="13.5" customHeight="1">
      <c r="A11" s="27" t="s">
        <v>16</v>
      </c>
      <c r="B11" s="13"/>
      <c r="C11" s="144" t="s">
        <v>0</v>
      </c>
      <c r="D11" s="144"/>
      <c r="E11" s="144"/>
      <c r="F11" s="37" t="s">
        <v>17</v>
      </c>
      <c r="G11" s="119"/>
      <c r="H11" s="33"/>
      <c r="BA11" s="38"/>
      <c r="BB11" s="38"/>
      <c r="BC11" s="38"/>
      <c r="BD11" s="38"/>
      <c r="BE11" s="38"/>
    </row>
    <row r="12" spans="1:57" ht="12.75" customHeight="1">
      <c r="A12" s="39" t="s">
        <v>18</v>
      </c>
      <c r="B12" s="10"/>
      <c r="C12" s="145"/>
      <c r="D12" s="145"/>
      <c r="E12" s="145"/>
      <c r="F12" s="40" t="s">
        <v>19</v>
      </c>
      <c r="G12" s="41"/>
      <c r="H12" s="33"/>
    </row>
    <row r="13" spans="1:57" ht="28.5" customHeight="1" thickBot="1">
      <c r="A13" s="42" t="s">
        <v>20</v>
      </c>
      <c r="B13" s="43"/>
      <c r="C13" s="43"/>
      <c r="D13" s="43"/>
      <c r="E13" s="44"/>
      <c r="F13" s="44"/>
      <c r="G13" s="45"/>
      <c r="H13" s="33"/>
    </row>
    <row r="14" spans="1:57" ht="17.25" customHeight="1" thickBot="1">
      <c r="A14" s="46" t="s">
        <v>21</v>
      </c>
      <c r="B14" s="47"/>
      <c r="C14" s="48"/>
      <c r="D14" s="49" t="s">
        <v>22</v>
      </c>
      <c r="E14" s="50"/>
      <c r="F14" s="50"/>
      <c r="G14" s="48"/>
    </row>
    <row r="15" spans="1:57" ht="15.95" customHeight="1">
      <c r="A15" s="51"/>
      <c r="B15" s="52" t="s">
        <v>23</v>
      </c>
      <c r="C15" s="53">
        <v>0</v>
      </c>
      <c r="D15" s="54"/>
      <c r="E15" s="55"/>
      <c r="F15" s="56"/>
      <c r="G15" s="53"/>
    </row>
    <row r="16" spans="1:57" ht="15.95" customHeight="1">
      <c r="A16" s="51" t="s">
        <v>24</v>
      </c>
      <c r="B16" s="52" t="s">
        <v>25</v>
      </c>
      <c r="C16" s="53">
        <f>Rozpočet!G97-Rozpočet!G95</f>
        <v>0</v>
      </c>
      <c r="D16" s="9"/>
      <c r="E16" s="57"/>
      <c r="F16" s="58"/>
      <c r="G16" s="53"/>
    </row>
    <row r="17" spans="1:7" ht="15.95" customHeight="1">
      <c r="A17" s="51" t="s">
        <v>26</v>
      </c>
      <c r="B17" s="52" t="s">
        <v>27</v>
      </c>
      <c r="C17" s="53">
        <v>0</v>
      </c>
      <c r="D17" s="9"/>
      <c r="E17" s="57"/>
      <c r="F17" s="58"/>
      <c r="G17" s="53"/>
    </row>
    <row r="18" spans="1:7" ht="15.95" customHeight="1">
      <c r="A18" s="59" t="s">
        <v>28</v>
      </c>
      <c r="B18" s="60" t="s">
        <v>29</v>
      </c>
      <c r="C18" s="53">
        <v>0</v>
      </c>
      <c r="D18" s="9"/>
      <c r="E18" s="57"/>
      <c r="F18" s="58"/>
      <c r="G18" s="53"/>
    </row>
    <row r="19" spans="1:7" ht="15.95" customHeight="1">
      <c r="A19" s="61" t="s">
        <v>30</v>
      </c>
      <c r="B19" s="52"/>
      <c r="C19" s="53">
        <f>SUM(C15:C18)</f>
        <v>0</v>
      </c>
      <c r="D19" s="9"/>
      <c r="E19" s="57"/>
      <c r="F19" s="58"/>
      <c r="G19" s="53"/>
    </row>
    <row r="20" spans="1:7" ht="15.95" customHeight="1">
      <c r="A20" s="61"/>
      <c r="B20" s="52"/>
      <c r="C20" s="53"/>
      <c r="D20" s="9"/>
      <c r="E20" s="57"/>
      <c r="F20" s="58"/>
      <c r="G20" s="53"/>
    </row>
    <row r="21" spans="1:7" ht="15.95" customHeight="1">
      <c r="A21" s="61" t="s">
        <v>31</v>
      </c>
      <c r="B21" s="52"/>
      <c r="C21" s="53">
        <f>Rozpočet!$G$95</f>
        <v>0</v>
      </c>
      <c r="D21" s="9"/>
      <c r="E21" s="57"/>
      <c r="F21" s="58"/>
      <c r="G21" s="53"/>
    </row>
    <row r="22" spans="1:7" ht="15.95" customHeight="1">
      <c r="A22" s="62" t="s">
        <v>32</v>
      </c>
      <c r="B22" s="63"/>
      <c r="C22" s="53">
        <f>C19+C21</f>
        <v>0</v>
      </c>
      <c r="D22" s="9"/>
      <c r="E22" s="57"/>
      <c r="F22" s="58"/>
      <c r="G22" s="53"/>
    </row>
    <row r="23" spans="1:7" ht="15.95" customHeight="1" thickBot="1">
      <c r="A23" s="147" t="s">
        <v>33</v>
      </c>
      <c r="B23" s="148"/>
      <c r="C23" s="64">
        <f>C22+G23</f>
        <v>0</v>
      </c>
      <c r="D23" s="65"/>
      <c r="E23" s="66"/>
      <c r="F23" s="67"/>
      <c r="G23" s="53"/>
    </row>
    <row r="24" spans="1:7">
      <c r="A24" s="68" t="s">
        <v>34</v>
      </c>
      <c r="B24" s="69"/>
      <c r="C24" s="70"/>
      <c r="D24" s="69" t="s">
        <v>35</v>
      </c>
      <c r="E24" s="69"/>
      <c r="F24" s="71" t="s">
        <v>36</v>
      </c>
      <c r="G24" s="72"/>
    </row>
    <row r="25" spans="1:7">
      <c r="A25" s="62" t="s">
        <v>37</v>
      </c>
      <c r="B25" s="63"/>
      <c r="C25" s="73" t="s">
        <v>87</v>
      </c>
      <c r="D25" s="63" t="s">
        <v>37</v>
      </c>
      <c r="E25" s="74"/>
      <c r="F25" s="75" t="s">
        <v>37</v>
      </c>
      <c r="G25" s="76"/>
    </row>
    <row r="26" spans="1:7" ht="37.5" customHeight="1">
      <c r="A26" s="62" t="s">
        <v>38</v>
      </c>
      <c r="B26" s="77"/>
      <c r="C26" s="122" t="s">
        <v>139</v>
      </c>
      <c r="D26" s="63" t="s">
        <v>38</v>
      </c>
      <c r="E26" s="74"/>
      <c r="F26" s="75" t="s">
        <v>38</v>
      </c>
      <c r="G26" s="76"/>
    </row>
    <row r="27" spans="1:7">
      <c r="A27" s="62"/>
      <c r="B27" s="78"/>
      <c r="C27" s="73"/>
      <c r="D27" s="63"/>
      <c r="E27" s="74"/>
      <c r="F27" s="75"/>
      <c r="G27" s="76"/>
    </row>
    <row r="28" spans="1:7">
      <c r="A28" s="62" t="s">
        <v>39</v>
      </c>
      <c r="B28" s="63"/>
      <c r="C28" s="73"/>
      <c r="D28" s="75" t="s">
        <v>40</v>
      </c>
      <c r="E28" s="73"/>
      <c r="F28" s="79" t="s">
        <v>40</v>
      </c>
      <c r="G28" s="76"/>
    </row>
    <row r="29" spans="1:7" ht="69" customHeight="1">
      <c r="A29" s="62"/>
      <c r="B29" s="63"/>
      <c r="C29" s="80"/>
      <c r="D29" s="81"/>
      <c r="E29" s="80"/>
      <c r="F29" s="63"/>
      <c r="G29" s="76"/>
    </row>
    <row r="30" spans="1:7">
      <c r="A30" s="82" t="s">
        <v>41</v>
      </c>
      <c r="B30" s="83"/>
      <c r="C30" s="84">
        <v>21</v>
      </c>
      <c r="D30" s="83" t="s">
        <v>42</v>
      </c>
      <c r="E30" s="85"/>
      <c r="F30" s="149">
        <f>C23-F32</f>
        <v>0</v>
      </c>
      <c r="G30" s="150"/>
    </row>
    <row r="31" spans="1:7">
      <c r="A31" s="82" t="s">
        <v>43</v>
      </c>
      <c r="B31" s="83"/>
      <c r="C31" s="84">
        <v>21</v>
      </c>
      <c r="D31" s="83" t="s">
        <v>44</v>
      </c>
      <c r="E31" s="85"/>
      <c r="F31" s="149">
        <f>ROUND(PRODUCT(F30,C31/100),0)</f>
        <v>0</v>
      </c>
      <c r="G31" s="150"/>
    </row>
    <row r="32" spans="1:7">
      <c r="A32" s="82" t="s">
        <v>41</v>
      </c>
      <c r="B32" s="83"/>
      <c r="C32" s="84">
        <v>0</v>
      </c>
      <c r="D32" s="83" t="s">
        <v>44</v>
      </c>
      <c r="E32" s="85"/>
      <c r="F32" s="149">
        <v>0</v>
      </c>
      <c r="G32" s="150"/>
    </row>
    <row r="33" spans="1:8">
      <c r="A33" s="82" t="s">
        <v>43</v>
      </c>
      <c r="B33" s="86"/>
      <c r="C33" s="87">
        <f>SazbaDPH2</f>
        <v>0</v>
      </c>
      <c r="D33" s="83" t="s">
        <v>44</v>
      </c>
      <c r="E33" s="58"/>
      <c r="F33" s="149">
        <f>ROUND(PRODUCT(F32,C33/100),0)</f>
        <v>0</v>
      </c>
      <c r="G33" s="150"/>
    </row>
    <row r="34" spans="1:8" s="91" customFormat="1" ht="19.5" customHeight="1" thickBot="1">
      <c r="A34" s="88" t="s">
        <v>45</v>
      </c>
      <c r="B34" s="89"/>
      <c r="C34" s="89"/>
      <c r="D34" s="89"/>
      <c r="E34" s="90"/>
      <c r="F34" s="151">
        <f>ROUND(SUM(F30:F33),0)</f>
        <v>0</v>
      </c>
      <c r="G34" s="152"/>
    </row>
    <row r="36" spans="1:8">
      <c r="A36" s="92" t="s">
        <v>46</v>
      </c>
      <c r="B36" s="92"/>
      <c r="C36" s="92"/>
      <c r="D36" s="92"/>
      <c r="E36" s="92"/>
      <c r="F36" s="92"/>
      <c r="G36" s="92"/>
      <c r="H36" t="s">
        <v>6</v>
      </c>
    </row>
    <row r="37" spans="1:8" ht="14.25" customHeight="1">
      <c r="A37" s="92"/>
      <c r="B37" s="158"/>
      <c r="C37" s="158"/>
      <c r="D37" s="158"/>
      <c r="E37" s="158"/>
      <c r="F37" s="158"/>
      <c r="G37" s="158"/>
      <c r="H37" t="s">
        <v>6</v>
      </c>
    </row>
    <row r="38" spans="1:8" ht="12.75" customHeight="1">
      <c r="A38" s="93"/>
      <c r="B38" s="158"/>
      <c r="C38" s="158"/>
      <c r="D38" s="158"/>
      <c r="E38" s="158"/>
      <c r="F38" s="158"/>
      <c r="G38" s="158"/>
      <c r="H38" t="s">
        <v>6</v>
      </c>
    </row>
    <row r="39" spans="1:8">
      <c r="A39" s="93"/>
      <c r="B39" s="158"/>
      <c r="C39" s="158"/>
      <c r="D39" s="158"/>
      <c r="E39" s="158"/>
      <c r="F39" s="158"/>
      <c r="G39" s="158"/>
      <c r="H39" t="s">
        <v>6</v>
      </c>
    </row>
    <row r="40" spans="1:8">
      <c r="A40" s="93"/>
      <c r="B40" s="158"/>
      <c r="C40" s="158"/>
      <c r="D40" s="158"/>
      <c r="E40" s="158"/>
      <c r="F40" s="158"/>
      <c r="G40" s="158"/>
      <c r="H40" t="s">
        <v>6</v>
      </c>
    </row>
    <row r="41" spans="1:8">
      <c r="A41" s="93"/>
      <c r="B41" s="158"/>
      <c r="C41" s="158"/>
      <c r="D41" s="158"/>
      <c r="E41" s="158"/>
      <c r="F41" s="158"/>
      <c r="G41" s="158"/>
      <c r="H41" t="s">
        <v>6</v>
      </c>
    </row>
    <row r="42" spans="1:8">
      <c r="A42" s="93"/>
      <c r="B42" s="158"/>
      <c r="C42" s="158"/>
      <c r="D42" s="158"/>
      <c r="E42" s="158"/>
      <c r="F42" s="158"/>
      <c r="G42" s="158"/>
      <c r="H42" t="s">
        <v>6</v>
      </c>
    </row>
    <row r="43" spans="1:8">
      <c r="A43" s="93"/>
      <c r="B43" s="94"/>
      <c r="C43" s="94"/>
      <c r="D43" s="94"/>
      <c r="E43" s="94"/>
      <c r="F43" s="94"/>
      <c r="G43" s="94"/>
      <c r="H43" t="s">
        <v>6</v>
      </c>
    </row>
    <row r="44" spans="1:8">
      <c r="A44" s="93"/>
      <c r="B44" s="94"/>
      <c r="C44" s="94"/>
      <c r="D44" s="94"/>
      <c r="E44" s="94"/>
      <c r="F44" s="94"/>
      <c r="G44" s="94"/>
      <c r="H44" t="s">
        <v>6</v>
      </c>
    </row>
    <row r="45" spans="1:8" ht="0.75" customHeight="1">
      <c r="A45" s="93"/>
      <c r="B45" s="94"/>
      <c r="C45" s="94"/>
      <c r="D45" s="94"/>
      <c r="E45" s="94"/>
      <c r="F45" s="94"/>
      <c r="G45" s="94"/>
      <c r="H45" t="s">
        <v>6</v>
      </c>
    </row>
    <row r="46" spans="1:8">
      <c r="B46" s="146"/>
      <c r="C46" s="146"/>
      <c r="D46" s="146"/>
      <c r="E46" s="146"/>
      <c r="F46" s="146"/>
      <c r="G46" s="146"/>
    </row>
    <row r="47" spans="1:8">
      <c r="B47" s="146"/>
      <c r="C47" s="146"/>
      <c r="D47" s="146"/>
      <c r="E47" s="146"/>
      <c r="F47" s="146"/>
      <c r="G47" s="146"/>
    </row>
    <row r="48" spans="1:8">
      <c r="B48" s="146"/>
      <c r="C48" s="146"/>
      <c r="D48" s="146"/>
      <c r="E48" s="146"/>
      <c r="F48" s="146"/>
      <c r="G48" s="146"/>
    </row>
    <row r="49" spans="2:7">
      <c r="B49" s="146"/>
      <c r="C49" s="146"/>
      <c r="D49" s="146"/>
      <c r="E49" s="146"/>
      <c r="F49" s="146"/>
      <c r="G49" s="146"/>
    </row>
    <row r="50" spans="2:7">
      <c r="B50" s="146"/>
      <c r="C50" s="146"/>
      <c r="D50" s="146"/>
      <c r="E50" s="146"/>
      <c r="F50" s="146"/>
      <c r="G50" s="146"/>
    </row>
    <row r="51" spans="2:7">
      <c r="B51" s="146"/>
      <c r="C51" s="146"/>
      <c r="D51" s="146"/>
      <c r="E51" s="146"/>
      <c r="F51" s="146"/>
      <c r="G51" s="146"/>
    </row>
    <row r="52" spans="2:7">
      <c r="B52" s="146"/>
      <c r="C52" s="146"/>
      <c r="D52" s="146"/>
      <c r="E52" s="146"/>
      <c r="F52" s="146"/>
      <c r="G52" s="146"/>
    </row>
    <row r="53" spans="2:7">
      <c r="B53" s="146"/>
      <c r="C53" s="146"/>
      <c r="D53" s="146"/>
      <c r="E53" s="146"/>
      <c r="F53" s="146"/>
      <c r="G53" s="146"/>
    </row>
    <row r="54" spans="2:7">
      <c r="B54" s="146"/>
      <c r="C54" s="146"/>
      <c r="D54" s="146"/>
      <c r="E54" s="146"/>
      <c r="F54" s="146"/>
      <c r="G54" s="146"/>
    </row>
    <row r="55" spans="2:7">
      <c r="B55" s="146"/>
      <c r="C55" s="146"/>
      <c r="D55" s="146"/>
      <c r="E55" s="146"/>
      <c r="F55" s="146"/>
      <c r="G55" s="146"/>
    </row>
  </sheetData>
  <mergeCells count="25"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104"/>
  <sheetViews>
    <sheetView tabSelected="1" zoomScaleNormal="100" workbookViewId="0">
      <selection activeCell="E7" sqref="E7"/>
    </sheetView>
  </sheetViews>
  <sheetFormatPr defaultRowHeight="12.75"/>
  <cols>
    <col min="1" max="1" width="4.28515625" customWidth="1"/>
    <col min="2" max="2" width="40.85546875" customWidth="1"/>
    <col min="3" max="3" width="5.28515625" customWidth="1"/>
    <col min="4" max="4" width="4" customWidth="1"/>
    <col min="5" max="5" width="7.7109375" customWidth="1"/>
    <col min="6" max="7" width="8.7109375" customWidth="1"/>
    <col min="8" max="8" width="4.7109375" hidden="1" customWidth="1"/>
    <col min="9" max="9" width="5.140625" hidden="1" customWidth="1"/>
  </cols>
  <sheetData>
    <row r="1" spans="1:9">
      <c r="A1" s="96" t="s">
        <v>53</v>
      </c>
      <c r="B1" s="106" t="s">
        <v>52</v>
      </c>
      <c r="C1" s="99" t="s">
        <v>54</v>
      </c>
      <c r="D1" s="108" t="s">
        <v>55</v>
      </c>
      <c r="E1" s="95"/>
      <c r="F1" s="101" t="s">
        <v>56</v>
      </c>
      <c r="G1" s="98"/>
      <c r="H1" s="102" t="s">
        <v>90</v>
      </c>
      <c r="I1" s="98"/>
    </row>
    <row r="2" spans="1:9">
      <c r="A2" s="107" t="s">
        <v>57</v>
      </c>
      <c r="B2" s="97"/>
      <c r="C2" s="100" t="s">
        <v>58</v>
      </c>
      <c r="D2" s="109" t="s">
        <v>59</v>
      </c>
      <c r="E2" s="105" t="s">
        <v>60</v>
      </c>
      <c r="F2" s="104" t="s">
        <v>61</v>
      </c>
      <c r="G2" s="103" t="s">
        <v>62</v>
      </c>
      <c r="H2" s="104" t="s">
        <v>60</v>
      </c>
      <c r="I2" s="103" t="s">
        <v>91</v>
      </c>
    </row>
    <row r="3" spans="1:9">
      <c r="A3" s="116"/>
      <c r="B3" s="110"/>
      <c r="C3" s="110"/>
      <c r="D3" s="110"/>
      <c r="E3" s="110"/>
      <c r="F3" s="110"/>
      <c r="G3" s="110"/>
      <c r="H3" s="110"/>
      <c r="I3" s="110"/>
    </row>
    <row r="4" spans="1:9">
      <c r="A4" s="116"/>
      <c r="B4" s="110"/>
      <c r="C4" s="110"/>
      <c r="D4" s="110"/>
      <c r="E4" s="110"/>
      <c r="F4" s="110"/>
      <c r="G4" s="110"/>
      <c r="H4" s="110"/>
      <c r="I4" s="110"/>
    </row>
    <row r="5" spans="1:9">
      <c r="A5" s="116"/>
      <c r="B5" s="111" t="s">
        <v>110</v>
      </c>
      <c r="C5" s="111"/>
      <c r="D5" s="111"/>
      <c r="E5" s="110"/>
      <c r="F5" s="110"/>
      <c r="G5" s="110"/>
      <c r="H5" s="110"/>
      <c r="I5" s="110"/>
    </row>
    <row r="6" spans="1:9">
      <c r="A6" s="116"/>
      <c r="B6" s="110"/>
      <c r="C6" s="110"/>
      <c r="D6" s="110"/>
      <c r="E6" s="110"/>
      <c r="F6" s="110"/>
      <c r="G6" s="110"/>
      <c r="H6" s="110"/>
      <c r="I6" s="110"/>
    </row>
    <row r="7" spans="1:9">
      <c r="A7" s="116" t="s">
        <v>75</v>
      </c>
      <c r="B7" s="110" t="s">
        <v>115</v>
      </c>
      <c r="C7" s="110" t="s">
        <v>63</v>
      </c>
      <c r="D7" s="110">
        <v>3</v>
      </c>
      <c r="E7" s="141"/>
      <c r="F7" s="112"/>
      <c r="G7" s="110"/>
      <c r="H7" s="110">
        <v>45</v>
      </c>
      <c r="I7" s="112">
        <f xml:space="preserve"> D7*H7</f>
        <v>135</v>
      </c>
    </row>
    <row r="8" spans="1:9">
      <c r="A8" s="116"/>
      <c r="B8" s="110" t="s">
        <v>116</v>
      </c>
      <c r="C8" s="110"/>
      <c r="D8" s="110"/>
      <c r="E8" s="110"/>
      <c r="F8" s="110"/>
      <c r="G8" s="110"/>
      <c r="H8" s="110"/>
      <c r="I8" s="110"/>
    </row>
    <row r="9" spans="1:9">
      <c r="A9" s="116"/>
      <c r="B9" s="123" t="s">
        <v>117</v>
      </c>
      <c r="C9" s="110"/>
      <c r="D9" s="110"/>
      <c r="E9" s="110"/>
      <c r="F9" s="110"/>
      <c r="G9" s="110"/>
      <c r="H9" s="110"/>
      <c r="I9" s="110"/>
    </row>
    <row r="10" spans="1:9">
      <c r="A10" s="116"/>
      <c r="B10" s="123" t="s">
        <v>123</v>
      </c>
      <c r="C10" s="110"/>
      <c r="D10" s="110"/>
      <c r="E10" s="110"/>
      <c r="F10" s="110"/>
      <c r="G10" s="110"/>
      <c r="H10" s="110"/>
      <c r="I10" s="110"/>
    </row>
    <row r="11" spans="1:9">
      <c r="A11" s="116"/>
      <c r="B11" s="123" t="s">
        <v>124</v>
      </c>
      <c r="C11" s="110"/>
      <c r="D11" s="110"/>
      <c r="E11" s="110"/>
      <c r="F11" s="110"/>
      <c r="G11" s="110"/>
      <c r="H11" s="110"/>
      <c r="I11" s="110"/>
    </row>
    <row r="12" spans="1:9">
      <c r="A12" s="116"/>
      <c r="B12" s="123" t="s">
        <v>104</v>
      </c>
      <c r="C12" s="110"/>
      <c r="D12" s="110"/>
      <c r="E12" s="110"/>
      <c r="F12" s="110"/>
      <c r="G12" s="110"/>
      <c r="H12" s="110"/>
      <c r="I12" s="110"/>
    </row>
    <row r="13" spans="1:9">
      <c r="A13" s="116"/>
      <c r="B13" s="110" t="s">
        <v>64</v>
      </c>
      <c r="C13" s="110"/>
      <c r="D13" s="110"/>
      <c r="E13" s="110"/>
      <c r="F13" s="110"/>
      <c r="G13" s="110"/>
      <c r="H13" s="110"/>
      <c r="I13" s="110"/>
    </row>
    <row r="14" spans="1:9">
      <c r="A14" s="116"/>
      <c r="B14" s="123" t="s">
        <v>121</v>
      </c>
      <c r="C14" s="110" t="s">
        <v>63</v>
      </c>
      <c r="D14" s="110">
        <v>3</v>
      </c>
      <c r="E14" s="110"/>
      <c r="F14" s="112"/>
      <c r="G14" s="110"/>
      <c r="H14" s="110"/>
      <c r="I14" s="110"/>
    </row>
    <row r="15" spans="1:9">
      <c r="A15" s="116"/>
      <c r="B15" s="123" t="s">
        <v>122</v>
      </c>
      <c r="C15" s="110" t="s">
        <v>63</v>
      </c>
      <c r="D15" s="110">
        <v>3</v>
      </c>
      <c r="E15" s="110"/>
      <c r="F15" s="112"/>
      <c r="G15" s="110"/>
      <c r="H15" s="110"/>
      <c r="I15" s="110"/>
    </row>
    <row r="16" spans="1:9">
      <c r="A16" s="116"/>
      <c r="B16" s="123" t="s">
        <v>96</v>
      </c>
      <c r="C16" s="110" t="s">
        <v>63</v>
      </c>
      <c r="D16" s="110">
        <v>3</v>
      </c>
      <c r="E16" s="110"/>
      <c r="F16" s="112"/>
      <c r="G16" s="110"/>
      <c r="H16" s="110"/>
      <c r="I16" s="110"/>
    </row>
    <row r="17" spans="1:9">
      <c r="A17" s="116"/>
      <c r="B17" s="143" t="s">
        <v>118</v>
      </c>
      <c r="C17" s="110" t="s">
        <v>63</v>
      </c>
      <c r="D17" s="110">
        <v>10</v>
      </c>
      <c r="E17" s="110"/>
      <c r="F17" s="112"/>
      <c r="G17" s="110"/>
      <c r="H17" s="110"/>
      <c r="I17" s="110"/>
    </row>
    <row r="18" spans="1:9">
      <c r="A18" s="116"/>
      <c r="B18" s="143" t="s">
        <v>119</v>
      </c>
      <c r="C18" s="110" t="s">
        <v>63</v>
      </c>
      <c r="D18" s="110">
        <v>4</v>
      </c>
      <c r="E18" s="110"/>
      <c r="F18" s="112"/>
      <c r="G18" s="110"/>
      <c r="H18" s="110"/>
      <c r="I18" s="110"/>
    </row>
    <row r="19" spans="1:9">
      <c r="A19" s="116"/>
      <c r="B19" s="143" t="s">
        <v>120</v>
      </c>
      <c r="C19" s="110" t="s">
        <v>63</v>
      </c>
      <c r="D19" s="110">
        <v>2</v>
      </c>
      <c r="E19" s="110"/>
      <c r="F19" s="112"/>
      <c r="G19" s="110"/>
      <c r="H19" s="110"/>
      <c r="I19" s="110"/>
    </row>
    <row r="20" spans="1:9">
      <c r="A20" s="116"/>
      <c r="B20" s="110" t="s">
        <v>47</v>
      </c>
      <c r="C20" s="110" t="s">
        <v>111</v>
      </c>
      <c r="D20" s="110">
        <v>3</v>
      </c>
      <c r="E20" s="141"/>
      <c r="F20" s="110"/>
      <c r="G20" s="112">
        <f xml:space="preserve"> D20*E20</f>
        <v>0</v>
      </c>
      <c r="H20" s="110"/>
      <c r="I20" s="110"/>
    </row>
    <row r="21" spans="1:9">
      <c r="A21" s="116"/>
      <c r="B21" s="110"/>
      <c r="C21" s="110"/>
      <c r="D21" s="110"/>
      <c r="E21" s="110"/>
      <c r="F21" s="110"/>
      <c r="G21" s="110"/>
      <c r="H21" s="110"/>
      <c r="I21" s="110"/>
    </row>
    <row r="22" spans="1:9">
      <c r="A22" s="116" t="s">
        <v>76</v>
      </c>
      <c r="B22" s="118" t="s">
        <v>125</v>
      </c>
      <c r="C22" s="110" t="s">
        <v>63</v>
      </c>
      <c r="D22" s="110">
        <v>5</v>
      </c>
      <c r="E22" s="110"/>
      <c r="F22" s="112"/>
      <c r="H22" s="110">
        <v>4</v>
      </c>
      <c r="I22" s="112">
        <f xml:space="preserve"> D22*H22</f>
        <v>20</v>
      </c>
    </row>
    <row r="23" spans="1:9">
      <c r="A23" s="116"/>
      <c r="B23" s="110" t="s">
        <v>47</v>
      </c>
      <c r="C23" s="110" t="s">
        <v>63</v>
      </c>
      <c r="D23" s="110">
        <v>5</v>
      </c>
      <c r="E23" s="112"/>
      <c r="G23" s="112">
        <f xml:space="preserve"> D23*E23</f>
        <v>0</v>
      </c>
      <c r="H23" s="110"/>
      <c r="I23" s="110"/>
    </row>
    <row r="24" spans="1:9">
      <c r="A24" s="116"/>
      <c r="B24" s="110"/>
      <c r="C24" s="110"/>
      <c r="D24" s="110"/>
      <c r="E24" s="112"/>
      <c r="G24" s="112"/>
      <c r="H24" s="110"/>
      <c r="I24" s="110"/>
    </row>
    <row r="25" spans="1:9">
      <c r="A25" s="116" t="s">
        <v>81</v>
      </c>
      <c r="B25" s="118" t="s">
        <v>127</v>
      </c>
      <c r="C25" s="110" t="s">
        <v>63</v>
      </c>
      <c r="D25" s="110">
        <v>1</v>
      </c>
      <c r="E25" s="110"/>
      <c r="F25" s="112"/>
      <c r="H25" s="110">
        <v>10</v>
      </c>
      <c r="I25" s="112">
        <f xml:space="preserve"> D25*H25</f>
        <v>10</v>
      </c>
    </row>
    <row r="26" spans="1:9">
      <c r="A26" s="116"/>
      <c r="B26" s="110" t="s">
        <v>47</v>
      </c>
      <c r="C26" s="110" t="s">
        <v>63</v>
      </c>
      <c r="D26" s="110">
        <v>1</v>
      </c>
      <c r="E26" s="112"/>
      <c r="G26" s="112">
        <f xml:space="preserve"> D26*E26</f>
        <v>0</v>
      </c>
      <c r="H26" s="110"/>
      <c r="I26" s="110"/>
    </row>
    <row r="27" spans="1:9">
      <c r="A27" s="116"/>
      <c r="B27" s="110"/>
      <c r="C27" s="110"/>
      <c r="D27" s="110"/>
      <c r="E27" s="112"/>
      <c r="G27" s="112"/>
      <c r="H27" s="110"/>
      <c r="I27" s="110"/>
    </row>
    <row r="28" spans="1:9">
      <c r="A28" s="116" t="s">
        <v>82</v>
      </c>
      <c r="B28" s="118" t="s">
        <v>126</v>
      </c>
      <c r="C28" s="110" t="s">
        <v>63</v>
      </c>
      <c r="D28" s="110">
        <v>10</v>
      </c>
      <c r="E28" s="110"/>
      <c r="F28" s="112"/>
      <c r="H28" s="110">
        <v>10</v>
      </c>
      <c r="I28" s="112">
        <f xml:space="preserve"> D28*H28</f>
        <v>100</v>
      </c>
    </row>
    <row r="29" spans="1:9">
      <c r="A29" s="116"/>
      <c r="B29" s="110" t="s">
        <v>47</v>
      </c>
      <c r="C29" s="110" t="s">
        <v>63</v>
      </c>
      <c r="D29" s="110">
        <v>10</v>
      </c>
      <c r="E29" s="112"/>
      <c r="G29" s="112">
        <f xml:space="preserve"> D29*E29</f>
        <v>0</v>
      </c>
      <c r="H29" s="110"/>
      <c r="I29" s="110"/>
    </row>
    <row r="30" spans="1:9">
      <c r="A30" s="116"/>
      <c r="B30" s="110"/>
      <c r="C30" s="110"/>
      <c r="D30" s="110"/>
      <c r="E30" s="112"/>
      <c r="G30" s="112"/>
      <c r="H30" s="110"/>
      <c r="I30" s="110"/>
    </row>
    <row r="31" spans="1:9">
      <c r="A31" s="116" t="s">
        <v>83</v>
      </c>
      <c r="B31" s="118" t="s">
        <v>128</v>
      </c>
      <c r="C31" s="110" t="s">
        <v>63</v>
      </c>
      <c r="D31" s="110">
        <v>1</v>
      </c>
      <c r="E31" s="110"/>
      <c r="F31" s="112"/>
      <c r="H31" s="110">
        <v>10</v>
      </c>
      <c r="I31" s="112">
        <f xml:space="preserve"> D31*H31</f>
        <v>10</v>
      </c>
    </row>
    <row r="32" spans="1:9">
      <c r="A32" s="116"/>
      <c r="B32" s="110" t="s">
        <v>47</v>
      </c>
      <c r="C32" s="110" t="s">
        <v>63</v>
      </c>
      <c r="D32" s="110">
        <v>1</v>
      </c>
      <c r="E32" s="112"/>
      <c r="G32" s="112">
        <f xml:space="preserve"> D32*E32</f>
        <v>0</v>
      </c>
      <c r="H32" s="110"/>
      <c r="I32" s="110"/>
    </row>
    <row r="33" spans="1:17">
      <c r="A33" s="116"/>
      <c r="B33" s="110"/>
      <c r="C33" s="110"/>
      <c r="D33" s="110"/>
      <c r="E33" s="112"/>
      <c r="G33" s="112"/>
      <c r="H33" s="110"/>
      <c r="I33" s="110"/>
    </row>
    <row r="34" spans="1:17">
      <c r="A34" s="116" t="s">
        <v>84</v>
      </c>
      <c r="B34" s="110" t="s">
        <v>129</v>
      </c>
      <c r="C34" s="110" t="s">
        <v>63</v>
      </c>
      <c r="D34" s="110">
        <v>2</v>
      </c>
      <c r="E34" s="112"/>
      <c r="F34" s="112"/>
      <c r="G34" s="112"/>
      <c r="H34" s="110"/>
      <c r="I34" s="110"/>
    </row>
    <row r="35" spans="1:17" ht="98.25" customHeight="1">
      <c r="A35" s="116"/>
      <c r="B35" s="142" t="s">
        <v>130</v>
      </c>
      <c r="C35" s="110"/>
      <c r="D35" s="110"/>
      <c r="E35" s="112"/>
      <c r="G35" s="112"/>
      <c r="H35" s="110"/>
      <c r="I35" s="110"/>
    </row>
    <row r="36" spans="1:17" ht="126" customHeight="1">
      <c r="A36" s="116"/>
      <c r="B36" s="142" t="s">
        <v>132</v>
      </c>
      <c r="C36" s="110"/>
      <c r="D36" s="110"/>
      <c r="E36" s="112"/>
      <c r="G36" s="112"/>
      <c r="H36" s="110"/>
      <c r="I36" s="110"/>
    </row>
    <row r="37" spans="1:17">
      <c r="A37" s="116"/>
      <c r="B37" s="110" t="s">
        <v>106</v>
      </c>
      <c r="C37" s="110"/>
      <c r="D37" s="110"/>
      <c r="E37" s="112"/>
      <c r="G37" s="112"/>
      <c r="H37" s="110"/>
      <c r="I37" s="110"/>
    </row>
    <row r="38" spans="1:17" ht="62.25" customHeight="1">
      <c r="A38" s="116"/>
      <c r="B38" s="142" t="s">
        <v>131</v>
      </c>
      <c r="C38" s="110"/>
      <c r="D38" s="110"/>
      <c r="E38" s="112"/>
      <c r="G38" s="112"/>
      <c r="H38" s="110"/>
      <c r="I38" s="110"/>
    </row>
    <row r="39" spans="1:17">
      <c r="A39" s="116"/>
      <c r="B39" s="110" t="s">
        <v>107</v>
      </c>
      <c r="C39" s="110"/>
      <c r="D39" s="110"/>
      <c r="E39" s="112"/>
      <c r="G39" s="112"/>
      <c r="H39" s="110"/>
      <c r="I39" s="110"/>
    </row>
    <row r="40" spans="1:17">
      <c r="A40" s="116"/>
      <c r="B40" s="110" t="s">
        <v>47</v>
      </c>
      <c r="C40" s="110" t="s">
        <v>63</v>
      </c>
      <c r="D40" s="110">
        <v>2</v>
      </c>
      <c r="E40" s="112">
        <f>E34*0.3</f>
        <v>0</v>
      </c>
      <c r="G40" s="112">
        <f xml:space="preserve"> D40*E40</f>
        <v>0</v>
      </c>
      <c r="H40" s="110"/>
      <c r="I40" s="110"/>
    </row>
    <row r="41" spans="1:17">
      <c r="A41" s="116"/>
      <c r="B41" s="110"/>
      <c r="C41" s="110"/>
      <c r="D41" s="110"/>
      <c r="E41" s="112"/>
      <c r="G41" s="112"/>
      <c r="H41" s="110"/>
      <c r="I41" s="110"/>
      <c r="Q41" s="110"/>
    </row>
    <row r="42" spans="1:17">
      <c r="A42" s="116" t="s">
        <v>108</v>
      </c>
      <c r="B42" s="110" t="s">
        <v>129</v>
      </c>
      <c r="C42" s="110" t="s">
        <v>63</v>
      </c>
      <c r="D42" s="110">
        <v>1</v>
      </c>
      <c r="E42" s="112"/>
      <c r="F42" s="112"/>
      <c r="G42" s="112"/>
      <c r="H42" s="110"/>
      <c r="I42" s="110"/>
    </row>
    <row r="43" spans="1:17" ht="98.25" customHeight="1">
      <c r="A43" s="116"/>
      <c r="B43" s="142" t="s">
        <v>133</v>
      </c>
      <c r="C43" s="110"/>
      <c r="D43" s="110"/>
      <c r="E43" s="112"/>
      <c r="G43" s="112"/>
      <c r="H43" s="110"/>
      <c r="I43" s="110"/>
    </row>
    <row r="44" spans="1:17" ht="126" customHeight="1">
      <c r="A44" s="116"/>
      <c r="B44" s="142" t="s">
        <v>132</v>
      </c>
      <c r="C44" s="110"/>
      <c r="D44" s="110"/>
      <c r="E44" s="112"/>
      <c r="G44" s="112"/>
      <c r="H44" s="110"/>
      <c r="I44" s="110"/>
    </row>
    <row r="45" spans="1:17">
      <c r="A45" s="116"/>
      <c r="B45" s="110" t="s">
        <v>106</v>
      </c>
      <c r="C45" s="110"/>
      <c r="D45" s="110"/>
      <c r="E45" s="112"/>
      <c r="G45" s="112"/>
      <c r="H45" s="110"/>
      <c r="I45" s="110"/>
    </row>
    <row r="46" spans="1:17" ht="62.25" customHeight="1">
      <c r="A46" s="116"/>
      <c r="B46" s="142" t="s">
        <v>134</v>
      </c>
      <c r="C46" s="110"/>
      <c r="D46" s="110"/>
      <c r="E46" s="112"/>
      <c r="G46" s="112"/>
      <c r="H46" s="110"/>
      <c r="I46" s="110"/>
    </row>
    <row r="47" spans="1:17">
      <c r="A47" s="116"/>
      <c r="B47" s="110" t="s">
        <v>107</v>
      </c>
      <c r="C47" s="110"/>
      <c r="D47" s="110"/>
      <c r="E47" s="112"/>
      <c r="G47" s="112"/>
      <c r="H47" s="110"/>
      <c r="I47" s="110"/>
    </row>
    <row r="48" spans="1:17">
      <c r="A48" s="116"/>
      <c r="B48" s="110" t="s">
        <v>47</v>
      </c>
      <c r="C48" s="110" t="s">
        <v>63</v>
      </c>
      <c r="D48" s="110">
        <v>1</v>
      </c>
      <c r="E48" s="112">
        <f>E42*0.3</f>
        <v>0</v>
      </c>
      <c r="G48" s="112">
        <f xml:space="preserve"> D48*E48</f>
        <v>0</v>
      </c>
      <c r="H48" s="110"/>
      <c r="I48" s="110"/>
    </row>
    <row r="49" spans="1:17">
      <c r="A49" s="116"/>
      <c r="B49" s="110"/>
      <c r="C49" s="110"/>
      <c r="D49" s="110"/>
      <c r="E49" s="112"/>
      <c r="G49" s="112"/>
      <c r="H49" s="110"/>
      <c r="I49" s="110"/>
    </row>
    <row r="50" spans="1:17">
      <c r="A50" s="116" t="s">
        <v>109</v>
      </c>
      <c r="B50" s="118" t="s">
        <v>105</v>
      </c>
      <c r="C50" s="110" t="s">
        <v>63</v>
      </c>
      <c r="D50" s="110">
        <v>3</v>
      </c>
      <c r="E50" s="110"/>
      <c r="F50" s="112"/>
      <c r="H50" s="110">
        <v>2</v>
      </c>
      <c r="I50" s="112">
        <f xml:space="preserve"> D50*H50</f>
        <v>6</v>
      </c>
      <c r="Q50" s="110"/>
    </row>
    <row r="51" spans="1:17">
      <c r="A51" s="116"/>
      <c r="B51" s="118" t="s">
        <v>112</v>
      </c>
      <c r="C51" s="110"/>
      <c r="D51" s="110"/>
      <c r="E51" s="110"/>
      <c r="F51" s="112"/>
      <c r="H51" s="110"/>
      <c r="I51" s="112"/>
    </row>
    <row r="52" spans="1:17">
      <c r="A52" s="116"/>
      <c r="B52" s="118" t="s">
        <v>103</v>
      </c>
      <c r="C52" s="110"/>
      <c r="D52" s="110"/>
      <c r="E52" s="110"/>
      <c r="F52" s="112"/>
      <c r="H52" s="110"/>
      <c r="I52" s="112"/>
      <c r="Q52" s="110"/>
    </row>
    <row r="53" spans="1:17">
      <c r="A53" s="116"/>
      <c r="B53" s="110" t="s">
        <v>47</v>
      </c>
      <c r="C53" s="110" t="s">
        <v>63</v>
      </c>
      <c r="D53" s="110">
        <v>3</v>
      </c>
      <c r="E53" s="112">
        <f>(E50)*0.2</f>
        <v>0</v>
      </c>
      <c r="G53" s="112">
        <f xml:space="preserve"> D53*E53</f>
        <v>0</v>
      </c>
      <c r="H53" s="110"/>
      <c r="I53" s="110"/>
    </row>
    <row r="54" spans="1:17">
      <c r="A54" s="116"/>
      <c r="B54" s="110"/>
      <c r="C54" s="110"/>
      <c r="D54" s="110"/>
      <c r="E54" s="112"/>
      <c r="G54" s="112"/>
      <c r="H54" s="110"/>
      <c r="I54" s="110"/>
      <c r="Q54" s="110"/>
    </row>
    <row r="55" spans="1:17">
      <c r="A55" s="116" t="s">
        <v>85</v>
      </c>
      <c r="B55" s="110" t="s">
        <v>102</v>
      </c>
      <c r="C55" s="110"/>
      <c r="D55" s="110"/>
      <c r="E55" s="112"/>
      <c r="F55" s="112"/>
      <c r="H55" s="110"/>
      <c r="I55" s="110"/>
    </row>
    <row r="56" spans="1:17">
      <c r="A56" s="116"/>
      <c r="B56" s="110" t="s">
        <v>135</v>
      </c>
      <c r="C56" s="110" t="s">
        <v>136</v>
      </c>
      <c r="D56" s="110">
        <v>3</v>
      </c>
      <c r="E56" s="112"/>
      <c r="F56" s="112"/>
      <c r="G56" s="112"/>
      <c r="H56" s="110">
        <v>2</v>
      </c>
      <c r="I56" s="112">
        <f t="shared" ref="I56:I58" si="0" xml:space="preserve"> D56*H56</f>
        <v>6</v>
      </c>
    </row>
    <row r="57" spans="1:17">
      <c r="A57" s="116"/>
      <c r="B57" s="110" t="s">
        <v>137</v>
      </c>
      <c r="C57" s="110" t="s">
        <v>136</v>
      </c>
      <c r="D57" s="110">
        <v>3</v>
      </c>
      <c r="E57" s="112"/>
      <c r="F57" s="112"/>
      <c r="G57" s="112"/>
      <c r="H57" s="110">
        <v>2</v>
      </c>
      <c r="I57" s="112">
        <f t="shared" si="0"/>
        <v>6</v>
      </c>
    </row>
    <row r="58" spans="1:17">
      <c r="A58" s="116"/>
      <c r="B58" s="110" t="s">
        <v>138</v>
      </c>
      <c r="C58" s="110" t="s">
        <v>136</v>
      </c>
      <c r="D58" s="110">
        <v>12</v>
      </c>
      <c r="E58" s="112"/>
      <c r="F58" s="112"/>
      <c r="G58" s="112"/>
      <c r="H58" s="110">
        <v>2</v>
      </c>
      <c r="I58" s="112">
        <f t="shared" si="0"/>
        <v>24</v>
      </c>
    </row>
    <row r="59" spans="1:17">
      <c r="A59" s="116"/>
      <c r="B59" s="110" t="s">
        <v>47</v>
      </c>
      <c r="C59" s="110"/>
      <c r="D59" s="110"/>
      <c r="E59" s="112"/>
      <c r="G59" s="112">
        <f>(SUM(F56:F58))*0.32</f>
        <v>0</v>
      </c>
      <c r="H59" s="110"/>
      <c r="I59" s="110"/>
    </row>
    <row r="60" spans="1:17">
      <c r="A60" s="116"/>
      <c r="B60" s="110"/>
      <c r="C60" s="110"/>
      <c r="D60" s="110"/>
      <c r="E60" s="112"/>
      <c r="G60" s="112"/>
      <c r="H60" s="110"/>
      <c r="I60" s="110"/>
    </row>
    <row r="61" spans="1:17">
      <c r="A61" s="116" t="s">
        <v>97</v>
      </c>
      <c r="B61" s="110" t="s">
        <v>98</v>
      </c>
      <c r="C61" s="110"/>
      <c r="D61" s="110"/>
      <c r="E61" s="112"/>
      <c r="F61" s="112"/>
      <c r="H61" s="110"/>
      <c r="I61" s="110"/>
    </row>
    <row r="62" spans="1:17">
      <c r="A62" s="116"/>
      <c r="B62" s="110" t="s">
        <v>99</v>
      </c>
      <c r="C62" s="110" t="s">
        <v>100</v>
      </c>
      <c r="D62" s="110">
        <v>1</v>
      </c>
      <c r="E62" s="112"/>
      <c r="F62" s="112"/>
      <c r="G62" s="112"/>
      <c r="H62" s="110">
        <v>2</v>
      </c>
      <c r="I62" s="112">
        <f t="shared" ref="I62:I63" si="1" xml:space="preserve"> D62*H62</f>
        <v>2</v>
      </c>
    </row>
    <row r="63" spans="1:17">
      <c r="A63" s="116"/>
      <c r="B63" s="110" t="s">
        <v>101</v>
      </c>
      <c r="C63" s="110" t="s">
        <v>100</v>
      </c>
      <c r="D63" s="110">
        <v>3</v>
      </c>
      <c r="E63" s="112"/>
      <c r="F63" s="112"/>
      <c r="G63" s="112"/>
      <c r="H63" s="110">
        <v>2</v>
      </c>
      <c r="I63" s="112">
        <f t="shared" si="1"/>
        <v>6</v>
      </c>
    </row>
    <row r="64" spans="1:17">
      <c r="A64" s="116"/>
      <c r="B64" s="110" t="s">
        <v>47</v>
      </c>
      <c r="C64" s="110"/>
      <c r="D64" s="110"/>
      <c r="E64" s="112"/>
      <c r="G64" s="112">
        <f>((F62+F63)*0.5)</f>
        <v>0</v>
      </c>
      <c r="H64" s="110"/>
      <c r="I64" s="110"/>
    </row>
    <row r="65" spans="1:9">
      <c r="A65" s="116"/>
      <c r="B65" s="110"/>
      <c r="C65" s="110"/>
      <c r="D65" s="110"/>
      <c r="E65" s="136"/>
      <c r="F65" s="137"/>
      <c r="G65" s="136"/>
      <c r="H65" s="138"/>
      <c r="I65" s="138"/>
    </row>
    <row r="66" spans="1:9">
      <c r="A66" s="116"/>
      <c r="B66" s="120" t="s">
        <v>86</v>
      </c>
      <c r="C66" s="120"/>
      <c r="D66" s="120"/>
      <c r="E66" s="120"/>
      <c r="F66" s="121">
        <f>SUM(F7:F63)</f>
        <v>0</v>
      </c>
      <c r="G66" s="121">
        <f>SUM(G5:G64)</f>
        <v>0</v>
      </c>
      <c r="H66" s="120"/>
      <c r="I66" s="121">
        <f>SUM(I7:I54)</f>
        <v>281</v>
      </c>
    </row>
    <row r="67" spans="1:9">
      <c r="A67" s="116"/>
      <c r="B67" s="110"/>
      <c r="C67" s="110"/>
      <c r="D67" s="110"/>
      <c r="E67" s="112"/>
      <c r="F67" s="112"/>
      <c r="H67" s="110"/>
      <c r="I67" s="110"/>
    </row>
    <row r="68" spans="1:9" s="126" customFormat="1" ht="12">
      <c r="A68" s="124"/>
      <c r="B68" s="125" t="s">
        <v>92</v>
      </c>
      <c r="E68" s="127"/>
      <c r="F68" s="127"/>
      <c r="G68" s="128"/>
      <c r="H68" s="129"/>
      <c r="I68" s="129"/>
    </row>
    <row r="69" spans="1:9" s="126" customFormat="1" ht="12">
      <c r="A69" s="124"/>
      <c r="B69" s="130"/>
      <c r="E69" s="127"/>
      <c r="F69" s="127"/>
      <c r="G69" s="128"/>
      <c r="H69" s="129"/>
      <c r="I69" s="129"/>
    </row>
    <row r="70" spans="1:9" s="126" customFormat="1" ht="12">
      <c r="A70" s="131"/>
      <c r="B70" s="132" t="s">
        <v>140</v>
      </c>
      <c r="C70" s="133"/>
      <c r="D70" s="133"/>
      <c r="E70" s="134"/>
      <c r="F70" s="134"/>
      <c r="G70" s="134"/>
      <c r="H70" s="135"/>
      <c r="I70" s="135"/>
    </row>
    <row r="71" spans="1:9" s="126" customFormat="1" ht="12">
      <c r="A71" s="131"/>
      <c r="B71" s="132" t="s">
        <v>113</v>
      </c>
      <c r="C71" s="133"/>
      <c r="D71" s="133"/>
      <c r="E71" s="134"/>
      <c r="F71" s="134"/>
      <c r="G71" s="134"/>
      <c r="H71" s="135"/>
      <c r="I71" s="135"/>
    </row>
    <row r="72" spans="1:9" s="126" customFormat="1" ht="13.5">
      <c r="A72" s="131"/>
      <c r="B72" s="132" t="s">
        <v>93</v>
      </c>
      <c r="C72" s="126" t="s">
        <v>94</v>
      </c>
      <c r="D72" s="133">
        <v>15</v>
      </c>
      <c r="E72" s="134"/>
      <c r="F72" s="127"/>
      <c r="H72" s="110">
        <v>5</v>
      </c>
      <c r="I72" s="112">
        <f>H72*D72</f>
        <v>75</v>
      </c>
    </row>
    <row r="73" spans="1:9" s="126" customFormat="1" ht="13.5">
      <c r="A73" s="131"/>
      <c r="B73" s="132" t="s">
        <v>95</v>
      </c>
      <c r="C73" s="126" t="s">
        <v>94</v>
      </c>
      <c r="D73" s="133">
        <v>15</v>
      </c>
      <c r="E73" s="134"/>
      <c r="F73" s="134"/>
      <c r="G73" s="127">
        <f>D73*E73</f>
        <v>0</v>
      </c>
      <c r="H73" s="135"/>
      <c r="I73" s="135"/>
    </row>
    <row r="74" spans="1:9" s="126" customFormat="1" ht="12">
      <c r="A74" s="131"/>
      <c r="B74" s="132"/>
      <c r="D74" s="133"/>
      <c r="E74" s="134"/>
      <c r="F74" s="134"/>
      <c r="G74" s="127"/>
      <c r="H74" s="135"/>
      <c r="I74" s="135"/>
    </row>
    <row r="75" spans="1:9">
      <c r="A75" s="116"/>
      <c r="B75" s="114" t="s">
        <v>92</v>
      </c>
      <c r="C75" s="114"/>
      <c r="D75" s="114"/>
      <c r="E75" s="114"/>
      <c r="F75" s="121">
        <f>SUM((F69:F73))</f>
        <v>0</v>
      </c>
      <c r="G75" s="121">
        <f>SUM((G69:G73))</f>
        <v>0</v>
      </c>
      <c r="H75" s="120"/>
      <c r="I75" s="121">
        <f>SUM((I69:I73))</f>
        <v>75</v>
      </c>
    </row>
    <row r="76" spans="1:9">
      <c r="A76" s="116"/>
      <c r="B76" s="114"/>
      <c r="C76" s="114"/>
      <c r="D76" s="114"/>
      <c r="E76" s="114"/>
      <c r="F76" s="115"/>
      <c r="G76" s="115"/>
      <c r="H76" s="114"/>
      <c r="I76" s="115"/>
    </row>
    <row r="77" spans="1:9">
      <c r="A77" s="116"/>
      <c r="B77" s="111" t="s">
        <v>65</v>
      </c>
      <c r="C77" s="110"/>
      <c r="D77" s="110"/>
      <c r="E77" s="110"/>
      <c r="F77" s="110"/>
      <c r="G77" s="110"/>
      <c r="H77" s="110"/>
      <c r="I77" s="110"/>
    </row>
    <row r="78" spans="1:9">
      <c r="A78" s="116"/>
      <c r="B78" s="110"/>
      <c r="C78" s="110"/>
      <c r="D78" s="110"/>
      <c r="E78" s="110"/>
      <c r="F78" s="110"/>
      <c r="G78" s="110"/>
      <c r="H78" s="110"/>
      <c r="I78" s="110"/>
    </row>
    <row r="79" spans="1:9">
      <c r="A79" s="116"/>
      <c r="B79" s="110" t="s">
        <v>66</v>
      </c>
      <c r="C79" s="110" t="s">
        <v>48</v>
      </c>
      <c r="D79" s="110">
        <v>20</v>
      </c>
      <c r="E79" s="110"/>
      <c r="F79" s="112"/>
      <c r="G79" s="110"/>
      <c r="H79" s="110">
        <v>1</v>
      </c>
      <c r="I79" s="112">
        <f xml:space="preserve"> D79*H79</f>
        <v>20</v>
      </c>
    </row>
    <row r="80" spans="1:9">
      <c r="A80" s="116"/>
      <c r="B80" s="110" t="s">
        <v>67</v>
      </c>
      <c r="C80" s="110" t="s">
        <v>48</v>
      </c>
      <c r="D80" s="110">
        <v>20</v>
      </c>
      <c r="E80" s="110"/>
      <c r="F80" s="110"/>
      <c r="G80" s="112">
        <f xml:space="preserve"> D80*E80</f>
        <v>0</v>
      </c>
      <c r="H80" s="110"/>
      <c r="I80" s="110"/>
    </row>
    <row r="81" spans="1:9">
      <c r="A81" s="116"/>
      <c r="B81" s="110" t="s">
        <v>68</v>
      </c>
      <c r="C81" s="110" t="s">
        <v>48</v>
      </c>
      <c r="D81" s="110">
        <v>20</v>
      </c>
      <c r="E81" s="110"/>
      <c r="F81" s="110"/>
      <c r="G81" s="112">
        <f xml:space="preserve"> D81*E81</f>
        <v>0</v>
      </c>
      <c r="H81" s="110"/>
      <c r="I81" s="110"/>
    </row>
    <row r="82" spans="1:9">
      <c r="A82" s="116"/>
      <c r="B82" s="110" t="s">
        <v>69</v>
      </c>
      <c r="C82" s="110" t="s">
        <v>48</v>
      </c>
      <c r="D82" s="110">
        <v>20</v>
      </c>
      <c r="E82" s="110"/>
      <c r="F82" s="112"/>
      <c r="G82" s="110"/>
      <c r="H82" s="110">
        <v>1</v>
      </c>
      <c r="I82" s="112">
        <f xml:space="preserve"> D82*H82</f>
        <v>20</v>
      </c>
    </row>
    <row r="83" spans="1:9">
      <c r="A83" s="116"/>
      <c r="B83" s="110" t="s">
        <v>70</v>
      </c>
      <c r="C83" s="110" t="s">
        <v>48</v>
      </c>
      <c r="D83" s="110">
        <v>20</v>
      </c>
      <c r="E83" s="110"/>
      <c r="F83" s="112"/>
      <c r="G83" s="110"/>
      <c r="H83" s="110">
        <v>1</v>
      </c>
      <c r="I83" s="112">
        <f xml:space="preserve"> D83*H83</f>
        <v>20</v>
      </c>
    </row>
    <row r="84" spans="1:9">
      <c r="A84" s="116"/>
      <c r="B84" s="110"/>
      <c r="C84" s="110"/>
      <c r="D84" s="110"/>
      <c r="E84" s="110"/>
      <c r="F84" s="113"/>
      <c r="G84" s="113"/>
      <c r="H84" s="113"/>
      <c r="I84" s="113"/>
    </row>
    <row r="85" spans="1:9">
      <c r="A85" s="116"/>
      <c r="B85" s="114" t="s">
        <v>77</v>
      </c>
      <c r="C85" s="114"/>
      <c r="D85" s="114"/>
      <c r="E85" s="114"/>
      <c r="F85" s="115">
        <f>SUM((F79:F83))</f>
        <v>0</v>
      </c>
      <c r="G85" s="115">
        <f>SUM((G79:G83))</f>
        <v>0</v>
      </c>
      <c r="H85" s="114"/>
      <c r="I85" s="115">
        <f>SUM((I79:I83))</f>
        <v>60</v>
      </c>
    </row>
    <row r="86" spans="1:9">
      <c r="A86" s="116"/>
      <c r="B86" s="114"/>
      <c r="C86" s="114"/>
      <c r="D86" s="114"/>
      <c r="E86" s="114"/>
      <c r="F86" s="115"/>
      <c r="G86" s="115"/>
      <c r="H86" s="114"/>
      <c r="I86" s="114"/>
    </row>
    <row r="87" spans="1:9">
      <c r="A87" s="116"/>
      <c r="B87" s="111" t="s">
        <v>31</v>
      </c>
      <c r="C87" s="110"/>
      <c r="D87" s="110"/>
      <c r="E87" s="110"/>
      <c r="F87" s="110"/>
      <c r="G87" s="110"/>
      <c r="H87" s="110"/>
      <c r="I87" s="110"/>
    </row>
    <row r="88" spans="1:9">
      <c r="A88" s="116"/>
      <c r="B88" s="110"/>
      <c r="C88" s="110"/>
      <c r="D88" s="110"/>
      <c r="E88" s="110"/>
      <c r="F88" s="110"/>
      <c r="G88" s="110"/>
      <c r="H88" s="110"/>
      <c r="I88" s="110"/>
    </row>
    <row r="89" spans="1:9">
      <c r="A89" s="116"/>
      <c r="B89" s="110" t="s">
        <v>71</v>
      </c>
      <c r="C89" s="110" t="s">
        <v>72</v>
      </c>
      <c r="D89" s="110">
        <v>6</v>
      </c>
      <c r="E89" s="110"/>
      <c r="F89" s="110"/>
      <c r="G89" s="112">
        <f xml:space="preserve"> D89*E89</f>
        <v>0</v>
      </c>
      <c r="H89" s="110"/>
      <c r="I89" s="110"/>
    </row>
    <row r="90" spans="1:9">
      <c r="A90" s="116"/>
      <c r="B90" s="110" t="s">
        <v>73</v>
      </c>
      <c r="C90" s="110"/>
      <c r="D90" s="110"/>
      <c r="E90" s="110"/>
      <c r="F90" s="110"/>
      <c r="G90" s="110"/>
      <c r="H90" s="110"/>
      <c r="I90" s="110"/>
    </row>
    <row r="91" spans="1:9">
      <c r="A91" s="116"/>
      <c r="B91" s="110" t="s">
        <v>78</v>
      </c>
      <c r="C91" s="110" t="s">
        <v>111</v>
      </c>
      <c r="D91" s="110">
        <v>1</v>
      </c>
      <c r="E91" s="110"/>
      <c r="F91" s="112"/>
      <c r="H91" s="110"/>
      <c r="I91" s="110"/>
    </row>
    <row r="92" spans="1:9">
      <c r="A92" s="116"/>
      <c r="B92" s="110" t="s">
        <v>79</v>
      </c>
      <c r="C92" s="110" t="s">
        <v>111</v>
      </c>
      <c r="D92" s="110">
        <v>1</v>
      </c>
      <c r="E92" s="115"/>
      <c r="F92" s="112"/>
      <c r="G92" s="112">
        <v>0</v>
      </c>
      <c r="H92" s="110"/>
      <c r="I92" s="110"/>
    </row>
    <row r="93" spans="1:9">
      <c r="A93" s="116"/>
      <c r="B93" s="110" t="s">
        <v>80</v>
      </c>
      <c r="C93" s="110" t="s">
        <v>111</v>
      </c>
      <c r="D93" s="110">
        <v>1</v>
      </c>
      <c r="E93" s="115"/>
      <c r="F93" s="110"/>
      <c r="G93" s="112">
        <v>0</v>
      </c>
      <c r="H93" s="110"/>
      <c r="I93" s="110"/>
    </row>
    <row r="94" spans="1:9">
      <c r="A94" s="116"/>
      <c r="B94" s="110"/>
      <c r="C94" s="110"/>
      <c r="D94" s="110"/>
      <c r="E94" s="110"/>
      <c r="F94" s="113"/>
      <c r="G94" s="113"/>
      <c r="H94" s="113"/>
      <c r="I94" s="113"/>
    </row>
    <row r="95" spans="1:9">
      <c r="A95" s="116"/>
      <c r="B95" s="114" t="s">
        <v>74</v>
      </c>
      <c r="C95" s="114"/>
      <c r="D95" s="114"/>
      <c r="E95" s="114"/>
      <c r="F95" s="115"/>
      <c r="G95" s="115">
        <f>SUM(F89:G93)</f>
        <v>0</v>
      </c>
      <c r="H95" s="110"/>
      <c r="I95" s="110"/>
    </row>
    <row r="96" spans="1:9">
      <c r="A96" s="116"/>
      <c r="B96" s="114"/>
      <c r="C96" s="114"/>
      <c r="D96" s="114"/>
      <c r="E96" s="114"/>
      <c r="F96" s="114"/>
      <c r="G96" s="115"/>
      <c r="H96" s="110"/>
      <c r="I96" s="110"/>
    </row>
    <row r="97" spans="1:7">
      <c r="A97" s="117"/>
      <c r="B97" s="114" t="s">
        <v>88</v>
      </c>
      <c r="G97" s="115">
        <f>SUM(G95,G85,F85,F75,G75,G66,F66)</f>
        <v>0</v>
      </c>
    </row>
    <row r="98" spans="1:7">
      <c r="A98" s="117"/>
    </row>
    <row r="99" spans="1:7">
      <c r="A99" s="117"/>
    </row>
    <row r="100" spans="1:7">
      <c r="A100" s="117"/>
    </row>
    <row r="101" spans="1:7">
      <c r="A101" s="117"/>
    </row>
    <row r="102" spans="1:7">
      <c r="A102" s="117"/>
    </row>
    <row r="104" spans="1:7">
      <c r="G104" s="112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Rozpočet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Rozpočet!Názvy_tisku</vt:lpstr>
      <vt:lpstr>Objednatel</vt:lpstr>
      <vt:lpstr>'Krycí list'!Oblast_tisku</vt:lpstr>
      <vt:lpstr>Rozpočet!Oblast_tisku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pechovji</cp:lastModifiedBy>
  <cp:lastPrinted>2017-08-22T09:54:02Z</cp:lastPrinted>
  <dcterms:created xsi:type="dcterms:W3CDTF">2012-12-20T15:07:11Z</dcterms:created>
  <dcterms:modified xsi:type="dcterms:W3CDTF">2019-03-25T15:11:35Z</dcterms:modified>
</cp:coreProperties>
</file>